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345"/>
  </bookViews>
  <sheets>
    <sheet name="Dépenses de fonctionnement" sheetId="1" r:id="rId1"/>
  </sheets>
  <definedNames>
    <definedName name="_xlnm._FilterDatabase" localSheetId="0" hidden="1">'Dépenses de fonctionnement'!$A$1:$H$88</definedName>
    <definedName name="_xlnm.Print_Titles" localSheetId="0">'Dépenses de fonctionnement'!$1:$1</definedName>
    <definedName name="_xlnm.Print_Area" localSheetId="0">'Dépenses de fonctionnement'!$A$1:$H$95</definedName>
  </definedNames>
  <calcPr calcId="145621"/>
</workbook>
</file>

<file path=xl/calcChain.xml><?xml version="1.0" encoding="utf-8"?>
<calcChain xmlns="http://schemas.openxmlformats.org/spreadsheetml/2006/main">
  <c r="C92" i="1" l="1"/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E85" i="1"/>
  <c r="F85" i="1"/>
  <c r="G85" i="1"/>
  <c r="F94" i="1" l="1"/>
  <c r="F93" i="1"/>
  <c r="F92" i="1"/>
  <c r="F95" i="1" s="1"/>
  <c r="G94" i="1"/>
  <c r="H94" i="1" s="1"/>
  <c r="G93" i="1"/>
  <c r="H93" i="1" s="1"/>
  <c r="G92" i="1"/>
  <c r="E93" i="1"/>
  <c r="E94" i="1"/>
  <c r="E92" i="1"/>
  <c r="E95" i="1" s="1"/>
  <c r="H85" i="1"/>
  <c r="G88" i="1"/>
  <c r="H92" i="1" l="1"/>
  <c r="H95" i="1" s="1"/>
  <c r="G95" i="1"/>
</calcChain>
</file>

<file path=xl/sharedStrings.xml><?xml version="1.0" encoding="utf-8"?>
<sst xmlns="http://schemas.openxmlformats.org/spreadsheetml/2006/main" count="190" uniqueCount="111">
  <si>
    <t>Total Dépenses</t>
  </si>
  <si>
    <t>Dotations aux amort. des immos incorporelles et corporelle</t>
  </si>
  <si>
    <t>Opérations d'ordre de transfert entre sections</t>
  </si>
  <si>
    <t>Virement à la section d'investissement</t>
  </si>
  <si>
    <t>Total Dépenses Réelles</t>
  </si>
  <si>
    <t>Dépenses imprévues  (fonctionnement )</t>
  </si>
  <si>
    <t>Dépenses imprévues</t>
  </si>
  <si>
    <t>Titres annulés (sur exercices antérieurs)</t>
  </si>
  <si>
    <t>Charges exceptionnelles</t>
  </si>
  <si>
    <t>Autres charges exceptionnelles sur opérations de gestion</t>
  </si>
  <si>
    <t>Intérêts - rattachement des intérêts courus non échus</t>
  </si>
  <si>
    <t>Charges financières</t>
  </si>
  <si>
    <t>Intérêts réglés à l'échéance</t>
  </si>
  <si>
    <t>Charges diverses de la gestion courante</t>
  </si>
  <si>
    <t>Autres charges de gestion courante</t>
  </si>
  <si>
    <t>Subventions de fonctionnement aux associations et autres</t>
  </si>
  <si>
    <t>CCAS</t>
  </si>
  <si>
    <t>Caisse des Ecoles</t>
  </si>
  <si>
    <t>Autres communes</t>
  </si>
  <si>
    <t>Communes membres du GFP</t>
  </si>
  <si>
    <t>Indemnités de logement aux instituteurs</t>
  </si>
  <si>
    <t>Contributions aux organismes de regroupement</t>
  </si>
  <si>
    <t>Service d'incendie</t>
  </si>
  <si>
    <t>Créances admises en non-valeur</t>
  </si>
  <si>
    <t>Formation</t>
  </si>
  <si>
    <t>Cotisations de sécurité sociale - part patronale</t>
  </si>
  <si>
    <t>Cotisations de retraite</t>
  </si>
  <si>
    <t>Frais de mission</t>
  </si>
  <si>
    <t>Indemnités</t>
  </si>
  <si>
    <t>Fonds de péréquation ressources intercommunales et com1</t>
  </si>
  <si>
    <t>Atténuations de produits</t>
  </si>
  <si>
    <t>Autres charges</t>
  </si>
  <si>
    <t>Charges de personnel et frais assimilés</t>
  </si>
  <si>
    <t>Autres charges sociales diverses</t>
  </si>
  <si>
    <t>Médecine du travail , pharmacie</t>
  </si>
  <si>
    <t>Versées directement</t>
  </si>
  <si>
    <t>Cotisations aux autres organismes sociaux</t>
  </si>
  <si>
    <t>Cotisations sociales liées à l'apprentissage</t>
  </si>
  <si>
    <t>Cotisations pour assurance du personnel</t>
  </si>
  <si>
    <t>Cotisations aux A.S .S.E.D.l.C</t>
  </si>
  <si>
    <t>Cotisations aux caisses de retraite</t>
  </si>
  <si>
    <t>Cotisations à l'U.R.S.S.A.F .</t>
  </si>
  <si>
    <t>Rémunérations des apprentis</t>
  </si>
  <si>
    <t>Rémunérations</t>
  </si>
  <si>
    <t>Autres indemnités</t>
  </si>
  <si>
    <t>NBI, SFT et indemnité de résidence</t>
  </si>
  <si>
    <t>Rémunération principale</t>
  </si>
  <si>
    <t>Autres impôts, taxes , ...sur rémunérations</t>
  </si>
  <si>
    <t>Cotisations CNFPT et Centres de gestion</t>
  </si>
  <si>
    <t>Cotisations versées au F.N.A.L.</t>
  </si>
  <si>
    <t>Versement de transport</t>
  </si>
  <si>
    <t>Autre personnel extérieur</t>
  </si>
  <si>
    <t>Taxes et impôts sur les véhicules</t>
  </si>
  <si>
    <t>Charges à caractère général</t>
  </si>
  <si>
    <t>Taxes foncières</t>
  </si>
  <si>
    <t>Autres services extérieurs</t>
  </si>
  <si>
    <t>A d'autres organismes</t>
  </si>
  <si>
    <t>A un GFP de rattachement</t>
  </si>
  <si>
    <t>Concours divers (cotisations ...)</t>
  </si>
  <si>
    <t>Services bancaires et assimilés</t>
  </si>
  <si>
    <t>Frais de télécommunications</t>
  </si>
  <si>
    <t>Frais  d'affranchissement</t>
  </si>
  <si>
    <t>Missions</t>
  </si>
  <si>
    <t>Voyages et déplacements</t>
  </si>
  <si>
    <t>Transports collectifs</t>
  </si>
  <si>
    <t>Publications</t>
  </si>
  <si>
    <t>Fêtes et cérémonies</t>
  </si>
  <si>
    <t>Annonces et insertions</t>
  </si>
  <si>
    <t>Divers</t>
  </si>
  <si>
    <t>Frais d'actes et de contentieux</t>
  </si>
  <si>
    <t>Honoraires</t>
  </si>
  <si>
    <t>Indemnités au comptable et aux régisseurs</t>
  </si>
  <si>
    <t>Versements à des organismes de formation</t>
  </si>
  <si>
    <t>Documentation générale et technique</t>
  </si>
  <si>
    <t>Assurance multirisques (ex-616)</t>
  </si>
  <si>
    <t>Maintenance</t>
  </si>
  <si>
    <t>Autres biens mobiliers</t>
  </si>
  <si>
    <t>Matériel roulant</t>
  </si>
  <si>
    <t>Entretien et réparations voiries (ex-61523)</t>
  </si>
  <si>
    <t>Entretien et réparations bâtiments publics (ex-61522)</t>
  </si>
  <si>
    <t>Terrains</t>
  </si>
  <si>
    <t>Locations  mobilières</t>
  </si>
  <si>
    <t>Contrats de prestations de services</t>
  </si>
  <si>
    <t>Autres matières et fournitures</t>
  </si>
  <si>
    <t>Fournitures  scolaires</t>
  </si>
  <si>
    <t>Fournitures  administratives</t>
  </si>
  <si>
    <t>Vêtements de travail</t>
  </si>
  <si>
    <t>Fournitures de voirie</t>
  </si>
  <si>
    <t>Fournitures de petit équipement</t>
  </si>
  <si>
    <t>Fournitures  d'entretien</t>
  </si>
  <si>
    <t>Autres fournitures non stockées</t>
  </si>
  <si>
    <t>Alimentation</t>
  </si>
  <si>
    <t>Carburants</t>
  </si>
  <si>
    <t>Énergie - Électricité</t>
  </si>
  <si>
    <t>Eau et assainissement</t>
  </si>
  <si>
    <t>Réalisé 2015</t>
  </si>
  <si>
    <t>Libellé</t>
  </si>
  <si>
    <t>Art</t>
  </si>
  <si>
    <t>Chapitre</t>
  </si>
  <si>
    <t>Réalisé 2014
(pour mémoire)</t>
  </si>
  <si>
    <t>Budget Prévisionnel 2016</t>
  </si>
  <si>
    <t>Ecart entre Prévisionnel 2016 et Réalisé 2015</t>
  </si>
  <si>
    <t>Postes augmentant de plus de 5000 €</t>
  </si>
  <si>
    <t>Nombre</t>
  </si>
  <si>
    <t>Postes augmentant de moins de 5000 €</t>
  </si>
  <si>
    <t>Postes en diminution</t>
  </si>
  <si>
    <t>Prévisionnel 2016</t>
  </si>
  <si>
    <t>Ecart</t>
  </si>
  <si>
    <t>Dépenses Réelles</t>
  </si>
  <si>
    <t>Total dépenses réelles</t>
  </si>
  <si>
    <t>Icone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</si>
</sst>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5" formatCode="#,##0.00&quot; &quot;[$€-40C];[Red]&quot;-&quot;#,##0.00&quot; &quot;[$€-40C]"/>
    <numFmt numFmtId="166" formatCode="#,##0.00&quot; € &quot;;#,##0.00&quot; € &quot;;&quot;-&quot;#&quot; € &quot;;&quot; &quot;@&quot; &quot;"/>
    <numFmt numFmtId="167" formatCode="#,##0.00\ [$€-40C]"/>
  </numFmts>
  <fonts count="8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i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39997558519241921"/>
        <bgColor rgb="FFFFFFFF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3" tint="0.59999389629810485"/>
        <b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theme="0"/>
        <b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3C3C3C"/>
      </top>
      <bottom/>
      <diagonal/>
    </border>
    <border>
      <left/>
      <right/>
      <top style="thin">
        <color rgb="FF3C3C3C"/>
      </top>
      <bottom/>
      <diagonal/>
    </border>
    <border>
      <left style="thin">
        <color rgb="FF3C3C3C"/>
      </left>
      <right/>
      <top style="thin">
        <color rgb="FF3C3C3C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166" fontId="2" fillId="0" borderId="0"/>
    <xf numFmtId="0" fontId="6" fillId="0" borderId="0">
      <alignment horizontal="center"/>
    </xf>
    <xf numFmtId="0" fontId="6" fillId="0" borderId="0">
      <alignment horizontal="center" textRotation="90"/>
    </xf>
    <xf numFmtId="0" fontId="7" fillId="0" borderId="0"/>
    <xf numFmtId="0" fontId="7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4" fontId="0" fillId="0" borderId="0" xfId="0" applyNumberFormat="1"/>
    <xf numFmtId="165" fontId="0" fillId="0" borderId="0" xfId="0" applyNumberFormat="1"/>
    <xf numFmtId="44" fontId="0" fillId="0" borderId="0" xfId="0" applyNumberFormat="1"/>
    <xf numFmtId="44" fontId="3" fillId="2" borderId="1" xfId="1" applyFont="1" applyFill="1" applyBorder="1"/>
    <xf numFmtId="44" fontId="0" fillId="4" borderId="1" xfId="1" applyFont="1" applyFill="1" applyBorder="1"/>
    <xf numFmtId="0" fontId="0" fillId="4" borderId="1" xfId="0" applyFont="1" applyFill="1" applyBorder="1"/>
    <xf numFmtId="0" fontId="0" fillId="0" borderId="1" xfId="0" applyFont="1" applyBorder="1"/>
    <xf numFmtId="44" fontId="4" fillId="5" borderId="2" xfId="1" applyFont="1" applyFill="1" applyBorder="1"/>
    <xf numFmtId="44" fontId="4" fillId="5" borderId="3" xfId="1" applyFont="1" applyFill="1" applyBorder="1"/>
    <xf numFmtId="44" fontId="0" fillId="4" borderId="7" xfId="1" applyFont="1" applyFill="1" applyBorder="1"/>
    <xf numFmtId="0" fontId="0" fillId="4" borderId="8" xfId="0" applyFont="1" applyFill="1" applyBorder="1"/>
    <xf numFmtId="0" fontId="0" fillId="0" borderId="8" xfId="0" applyFont="1" applyBorder="1"/>
    <xf numFmtId="0" fontId="0" fillId="4" borderId="9" xfId="0" applyFont="1" applyFill="1" applyBorder="1"/>
    <xf numFmtId="0" fontId="0" fillId="0" borderId="9" xfId="0" applyFont="1" applyBorder="1"/>
    <xf numFmtId="0" fontId="5" fillId="8" borderId="7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167" fontId="0" fillId="7" borderId="7" xfId="1" applyNumberFormat="1" applyFont="1" applyFill="1" applyBorder="1"/>
    <xf numFmtId="167" fontId="4" fillId="5" borderId="1" xfId="1" applyNumberFormat="1" applyFont="1" applyFill="1" applyBorder="1"/>
    <xf numFmtId="0" fontId="4" fillId="6" borderId="6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 vertical="center" wrapText="1"/>
    </xf>
    <xf numFmtId="0" fontId="0" fillId="0" borderId="1" xfId="0" applyBorder="1"/>
    <xf numFmtId="4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44" fontId="0" fillId="4" borderId="11" xfId="1" applyFont="1" applyFill="1" applyBorder="1"/>
    <xf numFmtId="167" fontId="0" fillId="9" borderId="3" xfId="1" applyNumberFormat="1" applyFont="1" applyFill="1" applyBorder="1"/>
    <xf numFmtId="44" fontId="4" fillId="5" borderId="1" xfId="1" applyFont="1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43" fontId="0" fillId="0" borderId="0" xfId="7" applyFont="1"/>
    <xf numFmtId="0" fontId="0" fillId="6" borderId="0" xfId="0" applyFill="1"/>
  </cellXfs>
  <cellStyles count="8">
    <cellStyle name="Excel_BuiltIn_Currency" xfId="2"/>
    <cellStyle name="Heading" xfId="3"/>
    <cellStyle name="Heading1" xfId="4"/>
    <cellStyle name="Milliers" xfId="7" builtinId="3"/>
    <cellStyle name="Monétaire" xfId="1" builtinId="4"/>
    <cellStyle name="Normal" xfId="0" builtinId="0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"/>
  <sheetViews>
    <sheetView tabSelected="1" workbookViewId="0">
      <selection activeCell="D101" sqref="D101"/>
    </sheetView>
  </sheetViews>
  <sheetFormatPr baseColWidth="10" defaultRowHeight="15" x14ac:dyDescent="0.25"/>
  <cols>
    <col min="1" max="1" width="8.5703125" bestFit="1" customWidth="1"/>
    <col min="2" max="2" width="58.85546875" bestFit="1" customWidth="1"/>
    <col min="3" max="3" width="9.28515625" customWidth="1"/>
    <col min="4" max="4" width="54.85546875" bestFit="1" customWidth="1"/>
    <col min="5" max="8" width="16.7109375" customWidth="1"/>
    <col min="9" max="1018" width="14.5703125" customWidth="1"/>
  </cols>
  <sheetData>
    <row r="1" spans="1:10" ht="45" x14ac:dyDescent="0.25">
      <c r="A1" s="16" t="s">
        <v>98</v>
      </c>
      <c r="B1" s="16" t="s">
        <v>96</v>
      </c>
      <c r="C1" s="16" t="s">
        <v>97</v>
      </c>
      <c r="D1" s="16" t="s">
        <v>96</v>
      </c>
      <c r="E1" s="15" t="s">
        <v>99</v>
      </c>
      <c r="F1" s="15" t="s">
        <v>95</v>
      </c>
      <c r="G1" s="15" t="s">
        <v>100</v>
      </c>
      <c r="H1" s="15" t="s">
        <v>101</v>
      </c>
    </row>
    <row r="2" spans="1:10" x14ac:dyDescent="0.25">
      <c r="A2" s="14">
        <v>11</v>
      </c>
      <c r="B2" s="14" t="s">
        <v>53</v>
      </c>
      <c r="C2" s="14">
        <v>60611</v>
      </c>
      <c r="D2" s="13" t="s">
        <v>94</v>
      </c>
      <c r="E2" s="10">
        <v>27261.1</v>
      </c>
      <c r="F2" s="10">
        <v>23369.8</v>
      </c>
      <c r="G2" s="10">
        <v>26000</v>
      </c>
      <c r="H2" s="17">
        <f t="shared" ref="H2:H33" si="0">G2-F2</f>
        <v>2630.2000000000007</v>
      </c>
    </row>
    <row r="3" spans="1:10" x14ac:dyDescent="0.25">
      <c r="A3" s="12">
        <v>11</v>
      </c>
      <c r="B3" s="12" t="s">
        <v>53</v>
      </c>
      <c r="C3" s="12">
        <v>60612</v>
      </c>
      <c r="D3" s="11" t="s">
        <v>93</v>
      </c>
      <c r="E3" s="10">
        <v>151532.59</v>
      </c>
      <c r="F3" s="10">
        <v>168294.84</v>
      </c>
      <c r="G3" s="10">
        <v>166000</v>
      </c>
      <c r="H3" s="17">
        <f t="shared" si="0"/>
        <v>-2294.8399999999965</v>
      </c>
    </row>
    <row r="4" spans="1:10" x14ac:dyDescent="0.25">
      <c r="A4" s="12">
        <v>11</v>
      </c>
      <c r="B4" s="12" t="s">
        <v>53</v>
      </c>
      <c r="C4" s="12">
        <v>60622</v>
      </c>
      <c r="D4" s="11" t="s">
        <v>92</v>
      </c>
      <c r="E4" s="10">
        <v>14326.37</v>
      </c>
      <c r="F4" s="10">
        <v>11505.06</v>
      </c>
      <c r="G4" s="10">
        <v>11600</v>
      </c>
      <c r="H4" s="17">
        <f t="shared" si="0"/>
        <v>94.940000000000509</v>
      </c>
      <c r="J4" s="1"/>
    </row>
    <row r="5" spans="1:10" x14ac:dyDescent="0.25">
      <c r="A5" s="12">
        <v>11</v>
      </c>
      <c r="B5" s="12" t="s">
        <v>53</v>
      </c>
      <c r="C5" s="12">
        <v>60623</v>
      </c>
      <c r="D5" s="11" t="s">
        <v>91</v>
      </c>
      <c r="E5" s="10">
        <v>34538.89</v>
      </c>
      <c r="F5" s="10">
        <v>27223.05</v>
      </c>
      <c r="G5" s="10">
        <v>31810</v>
      </c>
      <c r="H5" s="17">
        <f t="shared" si="0"/>
        <v>4586.9500000000007</v>
      </c>
      <c r="J5" s="1"/>
    </row>
    <row r="6" spans="1:10" x14ac:dyDescent="0.25">
      <c r="A6" s="12">
        <v>11</v>
      </c>
      <c r="B6" s="12" t="s">
        <v>53</v>
      </c>
      <c r="C6" s="12">
        <v>60628</v>
      </c>
      <c r="D6" s="11" t="s">
        <v>90</v>
      </c>
      <c r="E6" s="10">
        <v>730.66</v>
      </c>
      <c r="F6" s="10">
        <v>897.03</v>
      </c>
      <c r="G6" s="10">
        <v>1020</v>
      </c>
      <c r="H6" s="17">
        <f t="shared" si="0"/>
        <v>122.97000000000003</v>
      </c>
    </row>
    <row r="7" spans="1:10" x14ac:dyDescent="0.25">
      <c r="A7" s="12">
        <v>11</v>
      </c>
      <c r="B7" s="12" t="s">
        <v>53</v>
      </c>
      <c r="C7" s="12">
        <v>60631</v>
      </c>
      <c r="D7" s="11" t="s">
        <v>89</v>
      </c>
      <c r="E7" s="10">
        <v>10803.22</v>
      </c>
      <c r="F7" s="10">
        <v>10661.88</v>
      </c>
      <c r="G7" s="10">
        <v>11500</v>
      </c>
      <c r="H7" s="17">
        <f t="shared" si="0"/>
        <v>838.1200000000008</v>
      </c>
      <c r="J7" s="1"/>
    </row>
    <row r="8" spans="1:10" x14ac:dyDescent="0.25">
      <c r="A8" s="12">
        <v>11</v>
      </c>
      <c r="B8" s="12" t="s">
        <v>53</v>
      </c>
      <c r="C8" s="12">
        <v>60632</v>
      </c>
      <c r="D8" s="11" t="s">
        <v>88</v>
      </c>
      <c r="E8" s="10">
        <v>49144.57</v>
      </c>
      <c r="F8" s="10">
        <v>66463.81</v>
      </c>
      <c r="G8" s="10">
        <v>81120</v>
      </c>
      <c r="H8" s="17">
        <f t="shared" si="0"/>
        <v>14656.190000000002</v>
      </c>
      <c r="J8" s="1"/>
    </row>
    <row r="9" spans="1:10" x14ac:dyDescent="0.25">
      <c r="A9" s="12">
        <v>11</v>
      </c>
      <c r="B9" s="12" t="s">
        <v>53</v>
      </c>
      <c r="C9" s="12">
        <v>60633</v>
      </c>
      <c r="D9" s="11" t="s">
        <v>87</v>
      </c>
      <c r="E9" s="10">
        <v>510</v>
      </c>
      <c r="F9" s="10">
        <v>0</v>
      </c>
      <c r="G9" s="10">
        <v>0</v>
      </c>
      <c r="H9" s="17">
        <f t="shared" si="0"/>
        <v>0</v>
      </c>
    </row>
    <row r="10" spans="1:10" x14ac:dyDescent="0.25">
      <c r="A10" s="12">
        <v>11</v>
      </c>
      <c r="B10" s="12" t="s">
        <v>53</v>
      </c>
      <c r="C10" s="12">
        <v>60636</v>
      </c>
      <c r="D10" s="11" t="s">
        <v>86</v>
      </c>
      <c r="E10" s="10">
        <v>11492.13</v>
      </c>
      <c r="F10" s="10">
        <v>8987.34</v>
      </c>
      <c r="G10" s="10">
        <v>9140</v>
      </c>
      <c r="H10" s="17">
        <f t="shared" si="0"/>
        <v>152.65999999999985</v>
      </c>
      <c r="J10" s="1"/>
    </row>
    <row r="11" spans="1:10" x14ac:dyDescent="0.25">
      <c r="A11" s="12">
        <v>11</v>
      </c>
      <c r="B11" s="12" t="s">
        <v>53</v>
      </c>
      <c r="C11" s="12">
        <v>6064</v>
      </c>
      <c r="D11" s="11" t="s">
        <v>85</v>
      </c>
      <c r="E11" s="10">
        <v>10570.92</v>
      </c>
      <c r="F11" s="10">
        <v>9656.98</v>
      </c>
      <c r="G11" s="10">
        <v>9370</v>
      </c>
      <c r="H11" s="17">
        <f t="shared" si="0"/>
        <v>-286.97999999999956</v>
      </c>
      <c r="J11" s="1"/>
    </row>
    <row r="12" spans="1:10" x14ac:dyDescent="0.25">
      <c r="A12" s="12">
        <v>11</v>
      </c>
      <c r="B12" s="12" t="s">
        <v>53</v>
      </c>
      <c r="C12" s="12">
        <v>6067</v>
      </c>
      <c r="D12" s="11" t="s">
        <v>84</v>
      </c>
      <c r="E12" s="10">
        <v>24792.799999999999</v>
      </c>
      <c r="F12" s="10">
        <v>22411</v>
      </c>
      <c r="G12" s="10">
        <v>24800</v>
      </c>
      <c r="H12" s="17">
        <f t="shared" si="0"/>
        <v>2389</v>
      </c>
    </row>
    <row r="13" spans="1:10" x14ac:dyDescent="0.25">
      <c r="A13" s="12">
        <v>11</v>
      </c>
      <c r="B13" s="12" t="s">
        <v>53</v>
      </c>
      <c r="C13" s="12">
        <v>6068</v>
      </c>
      <c r="D13" s="11" t="s">
        <v>83</v>
      </c>
      <c r="E13" s="10">
        <v>20498.84</v>
      </c>
      <c r="F13" s="10">
        <v>15337.59</v>
      </c>
      <c r="G13" s="10">
        <v>17000</v>
      </c>
      <c r="H13" s="17">
        <f t="shared" si="0"/>
        <v>1662.4099999999999</v>
      </c>
      <c r="J13" s="1"/>
    </row>
    <row r="14" spans="1:10" x14ac:dyDescent="0.25">
      <c r="A14" s="12">
        <v>11</v>
      </c>
      <c r="B14" s="12" t="s">
        <v>53</v>
      </c>
      <c r="C14" s="12">
        <v>611</v>
      </c>
      <c r="D14" s="11" t="s">
        <v>82</v>
      </c>
      <c r="E14" s="10">
        <v>181696.12</v>
      </c>
      <c r="F14" s="10">
        <v>186280.57</v>
      </c>
      <c r="G14" s="10">
        <v>184600</v>
      </c>
      <c r="H14" s="17">
        <f t="shared" si="0"/>
        <v>-1680.570000000007</v>
      </c>
      <c r="J14" s="1"/>
    </row>
    <row r="15" spans="1:10" x14ac:dyDescent="0.25">
      <c r="A15" s="12">
        <v>11</v>
      </c>
      <c r="B15" s="12" t="s">
        <v>53</v>
      </c>
      <c r="C15" s="12">
        <v>6135</v>
      </c>
      <c r="D15" s="11" t="s">
        <v>81</v>
      </c>
      <c r="E15" s="10">
        <v>7094.38</v>
      </c>
      <c r="F15" s="10">
        <v>7954.98</v>
      </c>
      <c r="G15" s="10">
        <v>11060</v>
      </c>
      <c r="H15" s="17">
        <f t="shared" si="0"/>
        <v>3105.0200000000004</v>
      </c>
    </row>
    <row r="16" spans="1:10" x14ac:dyDescent="0.25">
      <c r="A16" s="12">
        <v>11</v>
      </c>
      <c r="B16" s="12" t="s">
        <v>53</v>
      </c>
      <c r="C16" s="12">
        <v>61521</v>
      </c>
      <c r="D16" s="11" t="s">
        <v>80</v>
      </c>
      <c r="E16" s="10">
        <v>14239.01</v>
      </c>
      <c r="F16" s="10">
        <v>12280.55</v>
      </c>
      <c r="G16" s="10">
        <v>20250</v>
      </c>
      <c r="H16" s="17">
        <f t="shared" si="0"/>
        <v>7969.4500000000007</v>
      </c>
      <c r="J16" s="1"/>
    </row>
    <row r="17" spans="1:10" x14ac:dyDescent="0.25">
      <c r="A17" s="12">
        <v>11</v>
      </c>
      <c r="B17" s="12" t="s">
        <v>53</v>
      </c>
      <c r="C17" s="12">
        <v>615221</v>
      </c>
      <c r="D17" s="11" t="s">
        <v>79</v>
      </c>
      <c r="E17" s="10">
        <v>26988.51</v>
      </c>
      <c r="F17" s="10">
        <v>28466.49</v>
      </c>
      <c r="G17" s="10">
        <v>36100</v>
      </c>
      <c r="H17" s="17">
        <f t="shared" si="0"/>
        <v>7633.5099999999984</v>
      </c>
      <c r="J17" s="1"/>
    </row>
    <row r="18" spans="1:10" x14ac:dyDescent="0.25">
      <c r="A18" s="12">
        <v>11</v>
      </c>
      <c r="B18" s="12" t="s">
        <v>53</v>
      </c>
      <c r="C18" s="12">
        <v>615231</v>
      </c>
      <c r="D18" s="11" t="s">
        <v>78</v>
      </c>
      <c r="E18" s="10">
        <v>26685.39</v>
      </c>
      <c r="F18" s="10">
        <v>21986.29</v>
      </c>
      <c r="G18" s="10">
        <v>29600</v>
      </c>
      <c r="H18" s="17">
        <f t="shared" si="0"/>
        <v>7613.7099999999991</v>
      </c>
      <c r="J18" s="1"/>
    </row>
    <row r="19" spans="1:10" x14ac:dyDescent="0.25">
      <c r="A19" s="12">
        <v>11</v>
      </c>
      <c r="B19" s="12" t="s">
        <v>53</v>
      </c>
      <c r="C19" s="12">
        <v>61551</v>
      </c>
      <c r="D19" s="11" t="s">
        <v>77</v>
      </c>
      <c r="E19" s="10">
        <v>9460.49</v>
      </c>
      <c r="F19" s="10">
        <v>7893.11</v>
      </c>
      <c r="G19" s="10">
        <v>10000</v>
      </c>
      <c r="H19" s="17">
        <f t="shared" si="0"/>
        <v>2106.8900000000003</v>
      </c>
      <c r="J19" s="1"/>
    </row>
    <row r="20" spans="1:10" x14ac:dyDescent="0.25">
      <c r="A20" s="12">
        <v>11</v>
      </c>
      <c r="B20" s="12" t="s">
        <v>53</v>
      </c>
      <c r="C20" s="12">
        <v>61558</v>
      </c>
      <c r="D20" s="11" t="s">
        <v>76</v>
      </c>
      <c r="E20" s="10">
        <v>15353.34</v>
      </c>
      <c r="F20" s="10">
        <v>8628.65</v>
      </c>
      <c r="G20" s="10">
        <v>15000</v>
      </c>
      <c r="H20" s="17">
        <f t="shared" si="0"/>
        <v>6371.35</v>
      </c>
      <c r="J20" s="1"/>
    </row>
    <row r="21" spans="1:10" x14ac:dyDescent="0.25">
      <c r="A21" s="12">
        <v>11</v>
      </c>
      <c r="B21" s="12" t="s">
        <v>53</v>
      </c>
      <c r="C21" s="12">
        <v>6156</v>
      </c>
      <c r="D21" s="11" t="s">
        <v>75</v>
      </c>
      <c r="E21" s="10">
        <v>24354.7</v>
      </c>
      <c r="F21" s="10">
        <v>26467.72</v>
      </c>
      <c r="G21" s="10">
        <v>26400</v>
      </c>
      <c r="H21" s="17">
        <f t="shared" si="0"/>
        <v>-67.720000000001164</v>
      </c>
    </row>
    <row r="22" spans="1:10" x14ac:dyDescent="0.25">
      <c r="A22" s="12">
        <v>11</v>
      </c>
      <c r="B22" s="12" t="s">
        <v>53</v>
      </c>
      <c r="C22" s="12">
        <v>6161</v>
      </c>
      <c r="D22" s="11" t="s">
        <v>74</v>
      </c>
      <c r="E22" s="10">
        <v>23178.6</v>
      </c>
      <c r="F22" s="10">
        <v>16721.810000000001</v>
      </c>
      <c r="G22" s="10">
        <v>17200</v>
      </c>
      <c r="H22" s="17">
        <f t="shared" si="0"/>
        <v>478.18999999999869</v>
      </c>
    </row>
    <row r="23" spans="1:10" x14ac:dyDescent="0.25">
      <c r="A23" s="12">
        <v>11</v>
      </c>
      <c r="B23" s="12" t="s">
        <v>53</v>
      </c>
      <c r="C23" s="12">
        <v>6182</v>
      </c>
      <c r="D23" s="11" t="s">
        <v>73</v>
      </c>
      <c r="E23" s="10">
        <v>2459.9299999999998</v>
      </c>
      <c r="F23" s="10">
        <v>2430.83</v>
      </c>
      <c r="G23" s="10">
        <v>1660</v>
      </c>
      <c r="H23" s="17">
        <f t="shared" si="0"/>
        <v>-770.82999999999993</v>
      </c>
      <c r="J23" s="1"/>
    </row>
    <row r="24" spans="1:10" x14ac:dyDescent="0.25">
      <c r="A24" s="12">
        <v>11</v>
      </c>
      <c r="B24" s="12" t="s">
        <v>53</v>
      </c>
      <c r="C24" s="12">
        <v>6184</v>
      </c>
      <c r="D24" s="11" t="s">
        <v>72</v>
      </c>
      <c r="E24" s="10">
        <v>14800</v>
      </c>
      <c r="F24" s="10">
        <v>11251</v>
      </c>
      <c r="G24" s="10">
        <v>22160</v>
      </c>
      <c r="H24" s="17">
        <f t="shared" si="0"/>
        <v>10909</v>
      </c>
    </row>
    <row r="25" spans="1:10" x14ac:dyDescent="0.25">
      <c r="A25" s="12">
        <v>11</v>
      </c>
      <c r="B25" s="12" t="s">
        <v>53</v>
      </c>
      <c r="C25" s="12">
        <v>6225</v>
      </c>
      <c r="D25" s="11" t="s">
        <v>71</v>
      </c>
      <c r="E25" s="10">
        <v>1611.24</v>
      </c>
      <c r="F25" s="10">
        <v>3306.43</v>
      </c>
      <c r="G25" s="10">
        <v>1650</v>
      </c>
      <c r="H25" s="17">
        <f t="shared" si="0"/>
        <v>-1656.4299999999998</v>
      </c>
    </row>
    <row r="26" spans="1:10" x14ac:dyDescent="0.25">
      <c r="A26" s="12">
        <v>11</v>
      </c>
      <c r="B26" s="12" t="s">
        <v>53</v>
      </c>
      <c r="C26" s="12">
        <v>6226</v>
      </c>
      <c r="D26" s="11" t="s">
        <v>70</v>
      </c>
      <c r="E26" s="10"/>
      <c r="F26" s="10"/>
      <c r="G26" s="10"/>
      <c r="H26" s="17">
        <f t="shared" si="0"/>
        <v>0</v>
      </c>
    </row>
    <row r="27" spans="1:10" x14ac:dyDescent="0.25">
      <c r="A27" s="12">
        <v>11</v>
      </c>
      <c r="B27" s="12" t="s">
        <v>53</v>
      </c>
      <c r="C27" s="12">
        <v>6227</v>
      </c>
      <c r="D27" s="11" t="s">
        <v>69</v>
      </c>
      <c r="E27" s="10">
        <v>4575</v>
      </c>
      <c r="F27" s="10">
        <v>8140</v>
      </c>
      <c r="G27" s="10">
        <v>8000</v>
      </c>
      <c r="H27" s="17">
        <f t="shared" si="0"/>
        <v>-140</v>
      </c>
      <c r="J27" s="1"/>
    </row>
    <row r="28" spans="1:10" x14ac:dyDescent="0.25">
      <c r="A28" s="12">
        <v>11</v>
      </c>
      <c r="B28" s="12" t="s">
        <v>53</v>
      </c>
      <c r="C28" s="12">
        <v>6228</v>
      </c>
      <c r="D28" s="11" t="s">
        <v>68</v>
      </c>
      <c r="E28" s="10">
        <v>0</v>
      </c>
      <c r="F28" s="10">
        <v>45.14</v>
      </c>
      <c r="G28" s="10">
        <v>0</v>
      </c>
      <c r="H28" s="17">
        <f t="shared" si="0"/>
        <v>-45.14</v>
      </c>
    </row>
    <row r="29" spans="1:10" x14ac:dyDescent="0.25">
      <c r="A29" s="12">
        <v>11</v>
      </c>
      <c r="B29" s="12" t="s">
        <v>53</v>
      </c>
      <c r="C29" s="12">
        <v>6231</v>
      </c>
      <c r="D29" s="11" t="s">
        <v>67</v>
      </c>
      <c r="E29" s="10">
        <v>2115.31</v>
      </c>
      <c r="F29" s="10">
        <v>347.47</v>
      </c>
      <c r="G29" s="10">
        <v>1000</v>
      </c>
      <c r="H29" s="17">
        <f t="shared" si="0"/>
        <v>652.53</v>
      </c>
    </row>
    <row r="30" spans="1:10" x14ac:dyDescent="0.25">
      <c r="A30" s="12">
        <v>11</v>
      </c>
      <c r="B30" s="12" t="s">
        <v>53</v>
      </c>
      <c r="C30" s="12">
        <v>6232</v>
      </c>
      <c r="D30" s="11" t="s">
        <v>66</v>
      </c>
      <c r="E30" s="10">
        <v>51085.16</v>
      </c>
      <c r="F30" s="10">
        <v>51303.21</v>
      </c>
      <c r="G30" s="10">
        <v>54130</v>
      </c>
      <c r="H30" s="17">
        <f t="shared" si="0"/>
        <v>2826.7900000000009</v>
      </c>
      <c r="J30" s="1"/>
    </row>
    <row r="31" spans="1:10" x14ac:dyDescent="0.25">
      <c r="A31" s="12">
        <v>11</v>
      </c>
      <c r="B31" s="12" t="s">
        <v>53</v>
      </c>
      <c r="C31" s="12">
        <v>6237</v>
      </c>
      <c r="D31" s="11" t="s">
        <v>65</v>
      </c>
      <c r="E31" s="10">
        <v>8286.14</v>
      </c>
      <c r="F31" s="10">
        <v>10575.49</v>
      </c>
      <c r="G31" s="10">
        <v>7200</v>
      </c>
      <c r="H31" s="17">
        <f t="shared" si="0"/>
        <v>-3375.49</v>
      </c>
    </row>
    <row r="32" spans="1:10" x14ac:dyDescent="0.25">
      <c r="A32" s="12">
        <v>11</v>
      </c>
      <c r="B32" s="12" t="s">
        <v>53</v>
      </c>
      <c r="C32" s="12">
        <v>6247</v>
      </c>
      <c r="D32" s="11" t="s">
        <v>64</v>
      </c>
      <c r="E32" s="10"/>
      <c r="F32" s="10"/>
      <c r="G32" s="10"/>
      <c r="H32" s="17">
        <f t="shared" si="0"/>
        <v>0</v>
      </c>
    </row>
    <row r="33" spans="1:10" x14ac:dyDescent="0.25">
      <c r="A33" s="12">
        <v>11</v>
      </c>
      <c r="B33" s="12" t="s">
        <v>53</v>
      </c>
      <c r="C33" s="12">
        <v>6251</v>
      </c>
      <c r="D33" s="11" t="s">
        <v>63</v>
      </c>
      <c r="E33" s="10">
        <v>31825.599999999999</v>
      </c>
      <c r="F33" s="10">
        <v>30095.200000000001</v>
      </c>
      <c r="G33" s="10">
        <v>64240</v>
      </c>
      <c r="H33" s="17">
        <f t="shared" si="0"/>
        <v>34144.800000000003</v>
      </c>
      <c r="J33" s="1"/>
    </row>
    <row r="34" spans="1:10" x14ac:dyDescent="0.25">
      <c r="A34" s="12">
        <v>11</v>
      </c>
      <c r="B34" s="12" t="s">
        <v>53</v>
      </c>
      <c r="C34" s="12">
        <v>6256</v>
      </c>
      <c r="D34" s="11" t="s">
        <v>62</v>
      </c>
      <c r="E34" s="10">
        <v>547.78</v>
      </c>
      <c r="F34" s="10">
        <v>197.57</v>
      </c>
      <c r="G34" s="10">
        <v>500</v>
      </c>
      <c r="H34" s="17">
        <f t="shared" ref="H34:H65" si="1">G34-F34</f>
        <v>302.43</v>
      </c>
    </row>
    <row r="35" spans="1:10" x14ac:dyDescent="0.25">
      <c r="A35" s="12">
        <v>11</v>
      </c>
      <c r="B35" s="12" t="s">
        <v>53</v>
      </c>
      <c r="C35" s="12">
        <v>6261</v>
      </c>
      <c r="D35" s="11" t="s">
        <v>61</v>
      </c>
      <c r="E35" s="10">
        <v>5938.53</v>
      </c>
      <c r="F35" s="10">
        <v>6830.84</v>
      </c>
      <c r="G35" s="10">
        <v>7000</v>
      </c>
      <c r="H35" s="17">
        <f t="shared" si="1"/>
        <v>169.15999999999985</v>
      </c>
    </row>
    <row r="36" spans="1:10" x14ac:dyDescent="0.25">
      <c r="A36" s="12">
        <v>11</v>
      </c>
      <c r="B36" s="12" t="s">
        <v>53</v>
      </c>
      <c r="C36" s="12">
        <v>6262</v>
      </c>
      <c r="D36" s="11" t="s">
        <v>60</v>
      </c>
      <c r="E36" s="10">
        <v>23040.69</v>
      </c>
      <c r="F36" s="10">
        <v>26064.36</v>
      </c>
      <c r="G36" s="10">
        <v>26710</v>
      </c>
      <c r="H36" s="17">
        <f t="shared" si="1"/>
        <v>645.63999999999942</v>
      </c>
    </row>
    <row r="37" spans="1:10" x14ac:dyDescent="0.25">
      <c r="A37" s="12">
        <v>11</v>
      </c>
      <c r="B37" s="12" t="s">
        <v>53</v>
      </c>
      <c r="C37" s="12">
        <v>627</v>
      </c>
      <c r="D37" s="11" t="s">
        <v>59</v>
      </c>
      <c r="E37" s="10">
        <v>1124.99</v>
      </c>
      <c r="F37" s="10">
        <v>991.68</v>
      </c>
      <c r="G37" s="10">
        <v>1500</v>
      </c>
      <c r="H37" s="17">
        <f t="shared" si="1"/>
        <v>508.32000000000005</v>
      </c>
    </row>
    <row r="38" spans="1:10" x14ac:dyDescent="0.25">
      <c r="A38" s="12">
        <v>11</v>
      </c>
      <c r="B38" s="12" t="s">
        <v>53</v>
      </c>
      <c r="C38" s="12">
        <v>6281</v>
      </c>
      <c r="D38" s="11" t="s">
        <v>58</v>
      </c>
      <c r="E38" s="10">
        <v>2399.44</v>
      </c>
      <c r="F38" s="10">
        <v>2153.21</v>
      </c>
      <c r="G38" s="10">
        <v>2460</v>
      </c>
      <c r="H38" s="17">
        <f t="shared" si="1"/>
        <v>306.78999999999996</v>
      </c>
    </row>
    <row r="39" spans="1:10" x14ac:dyDescent="0.25">
      <c r="A39" s="12">
        <v>11</v>
      </c>
      <c r="B39" s="12" t="s">
        <v>53</v>
      </c>
      <c r="C39" s="12">
        <v>62876</v>
      </c>
      <c r="D39" s="11" t="s">
        <v>57</v>
      </c>
      <c r="E39" s="10">
        <v>2191.84</v>
      </c>
      <c r="F39" s="10">
        <v>0</v>
      </c>
      <c r="G39" s="10">
        <v>5000</v>
      </c>
      <c r="H39" s="17">
        <f t="shared" si="1"/>
        <v>5000</v>
      </c>
      <c r="J39" s="1"/>
    </row>
    <row r="40" spans="1:10" x14ac:dyDescent="0.25">
      <c r="A40" s="12">
        <v>11</v>
      </c>
      <c r="B40" s="12" t="s">
        <v>53</v>
      </c>
      <c r="C40" s="12">
        <v>62878</v>
      </c>
      <c r="D40" s="11" t="s">
        <v>56</v>
      </c>
      <c r="E40" s="10">
        <v>48423.4</v>
      </c>
      <c r="F40" s="10">
        <v>46965.4</v>
      </c>
      <c r="G40" s="10">
        <v>61000</v>
      </c>
      <c r="H40" s="17">
        <f t="shared" si="1"/>
        <v>14034.599999999999</v>
      </c>
      <c r="J40" s="1"/>
    </row>
    <row r="41" spans="1:10" x14ac:dyDescent="0.25">
      <c r="A41" s="12">
        <v>11</v>
      </c>
      <c r="B41" s="12" t="s">
        <v>53</v>
      </c>
      <c r="C41" s="12">
        <v>6288</v>
      </c>
      <c r="D41" s="11" t="s">
        <v>55</v>
      </c>
      <c r="E41" s="10">
        <v>30016.69</v>
      </c>
      <c r="F41" s="10">
        <v>44504.53</v>
      </c>
      <c r="G41" s="10">
        <v>71890</v>
      </c>
      <c r="H41" s="17">
        <f t="shared" si="1"/>
        <v>27385.47</v>
      </c>
    </row>
    <row r="42" spans="1:10" x14ac:dyDescent="0.25">
      <c r="A42" s="12">
        <v>11</v>
      </c>
      <c r="B42" s="12" t="s">
        <v>53</v>
      </c>
      <c r="C42" s="12">
        <v>63512</v>
      </c>
      <c r="D42" s="11" t="s">
        <v>54</v>
      </c>
      <c r="E42" s="10">
        <v>19926</v>
      </c>
      <c r="F42" s="10">
        <v>20043</v>
      </c>
      <c r="G42" s="10">
        <v>21000</v>
      </c>
      <c r="H42" s="17">
        <f t="shared" si="1"/>
        <v>957</v>
      </c>
    </row>
    <row r="43" spans="1:10" x14ac:dyDescent="0.25">
      <c r="A43" s="12">
        <v>11</v>
      </c>
      <c r="B43" s="12" t="s">
        <v>53</v>
      </c>
      <c r="C43" s="12">
        <v>6355</v>
      </c>
      <c r="D43" s="11" t="s">
        <v>52</v>
      </c>
      <c r="E43" s="10"/>
      <c r="F43" s="10">
        <v>75.760000000000005</v>
      </c>
      <c r="G43" s="10"/>
      <c r="H43" s="17">
        <f t="shared" si="1"/>
        <v>-75.760000000000005</v>
      </c>
    </row>
    <row r="44" spans="1:10" x14ac:dyDescent="0.25">
      <c r="A44" s="12">
        <v>12</v>
      </c>
      <c r="B44" s="12" t="s">
        <v>32</v>
      </c>
      <c r="C44" s="12">
        <v>6218</v>
      </c>
      <c r="D44" s="11" t="s">
        <v>51</v>
      </c>
      <c r="E44" s="10">
        <v>2967.3</v>
      </c>
      <c r="F44" s="10">
        <v>2408.94</v>
      </c>
      <c r="G44" s="10">
        <v>1000</v>
      </c>
      <c r="H44" s="17">
        <f t="shared" si="1"/>
        <v>-1408.94</v>
      </c>
      <c r="J44" s="1"/>
    </row>
    <row r="45" spans="1:10" x14ac:dyDescent="0.25">
      <c r="A45" s="12">
        <v>12</v>
      </c>
      <c r="B45" s="12" t="s">
        <v>32</v>
      </c>
      <c r="C45" s="12">
        <v>6331</v>
      </c>
      <c r="D45" s="11" t="s">
        <v>50</v>
      </c>
      <c r="E45" s="10">
        <v>14803.46</v>
      </c>
      <c r="F45" s="10">
        <v>14755.18</v>
      </c>
      <c r="G45" s="10">
        <v>16000</v>
      </c>
      <c r="H45" s="17">
        <f t="shared" si="1"/>
        <v>1244.8199999999997</v>
      </c>
    </row>
    <row r="46" spans="1:10" x14ac:dyDescent="0.25">
      <c r="A46" s="12">
        <v>12</v>
      </c>
      <c r="B46" s="12" t="s">
        <v>32</v>
      </c>
      <c r="C46" s="12">
        <v>6332</v>
      </c>
      <c r="D46" s="11" t="s">
        <v>49</v>
      </c>
      <c r="E46" s="10">
        <v>4797.72</v>
      </c>
      <c r="F46" s="10">
        <v>4918.22</v>
      </c>
      <c r="G46" s="10">
        <v>5300</v>
      </c>
      <c r="H46" s="17">
        <f t="shared" si="1"/>
        <v>381.77999999999975</v>
      </c>
    </row>
    <row r="47" spans="1:10" x14ac:dyDescent="0.25">
      <c r="A47" s="12">
        <v>12</v>
      </c>
      <c r="B47" s="12" t="s">
        <v>32</v>
      </c>
      <c r="C47" s="12">
        <v>6336</v>
      </c>
      <c r="D47" s="11" t="s">
        <v>48</v>
      </c>
      <c r="E47" s="10">
        <v>13423.7</v>
      </c>
      <c r="F47" s="10">
        <v>13874.46</v>
      </c>
      <c r="G47" s="10">
        <v>13700</v>
      </c>
      <c r="H47" s="17">
        <f t="shared" si="1"/>
        <v>-174.45999999999913</v>
      </c>
    </row>
    <row r="48" spans="1:10" x14ac:dyDescent="0.25">
      <c r="A48" s="12">
        <v>12</v>
      </c>
      <c r="B48" s="12" t="s">
        <v>32</v>
      </c>
      <c r="C48" s="12">
        <v>6338</v>
      </c>
      <c r="D48" s="11" t="s">
        <v>47</v>
      </c>
      <c r="E48" s="10">
        <v>2974.29</v>
      </c>
      <c r="F48" s="10">
        <v>2989.11</v>
      </c>
      <c r="G48" s="10">
        <v>3300</v>
      </c>
      <c r="H48" s="17">
        <f t="shared" si="1"/>
        <v>310.88999999999987</v>
      </c>
    </row>
    <row r="49" spans="1:10" x14ac:dyDescent="0.25">
      <c r="A49" s="12">
        <v>12</v>
      </c>
      <c r="B49" s="12" t="s">
        <v>32</v>
      </c>
      <c r="C49" s="12">
        <v>64111</v>
      </c>
      <c r="D49" s="11" t="s">
        <v>46</v>
      </c>
      <c r="E49" s="10">
        <v>711911.84</v>
      </c>
      <c r="F49" s="10">
        <v>729033.87</v>
      </c>
      <c r="G49" s="10">
        <v>800000</v>
      </c>
      <c r="H49" s="17">
        <f t="shared" si="1"/>
        <v>70966.13</v>
      </c>
    </row>
    <row r="50" spans="1:10" x14ac:dyDescent="0.25">
      <c r="A50" s="12">
        <v>12</v>
      </c>
      <c r="B50" s="12" t="s">
        <v>32</v>
      </c>
      <c r="C50" s="12">
        <v>64112</v>
      </c>
      <c r="D50" s="11" t="s">
        <v>45</v>
      </c>
      <c r="E50" s="10">
        <v>42012.54</v>
      </c>
      <c r="F50" s="10">
        <v>43361.2</v>
      </c>
      <c r="G50" s="10">
        <v>49000</v>
      </c>
      <c r="H50" s="17">
        <f t="shared" si="1"/>
        <v>5638.8000000000029</v>
      </c>
    </row>
    <row r="51" spans="1:10" x14ac:dyDescent="0.25">
      <c r="A51" s="12">
        <v>12</v>
      </c>
      <c r="B51" s="12" t="s">
        <v>32</v>
      </c>
      <c r="C51" s="12">
        <v>64118</v>
      </c>
      <c r="D51" s="11" t="s">
        <v>44</v>
      </c>
      <c r="E51" s="10">
        <v>143597.14000000001</v>
      </c>
      <c r="F51" s="10">
        <v>144416.38</v>
      </c>
      <c r="G51" s="10">
        <v>160000</v>
      </c>
      <c r="H51" s="17">
        <f t="shared" si="1"/>
        <v>15583.619999999995</v>
      </c>
      <c r="J51" s="1"/>
    </row>
    <row r="52" spans="1:10" x14ac:dyDescent="0.25">
      <c r="A52" s="12">
        <v>12</v>
      </c>
      <c r="B52" s="12" t="s">
        <v>32</v>
      </c>
      <c r="C52" s="12">
        <v>64131</v>
      </c>
      <c r="D52" s="11" t="s">
        <v>43</v>
      </c>
      <c r="E52" s="10">
        <v>268390.03000000003</v>
      </c>
      <c r="F52" s="10">
        <v>273305.31</v>
      </c>
      <c r="G52" s="10">
        <v>268000</v>
      </c>
      <c r="H52" s="17">
        <f t="shared" si="1"/>
        <v>-5305.3099999999977</v>
      </c>
    </row>
    <row r="53" spans="1:10" x14ac:dyDescent="0.25">
      <c r="A53" s="12">
        <v>12</v>
      </c>
      <c r="B53" s="12" t="s">
        <v>32</v>
      </c>
      <c r="C53" s="12">
        <v>6417</v>
      </c>
      <c r="D53" s="11" t="s">
        <v>42</v>
      </c>
      <c r="E53" s="10">
        <v>5666</v>
      </c>
      <c r="F53" s="10">
        <v>15853.44</v>
      </c>
      <c r="G53" s="10">
        <v>11000</v>
      </c>
      <c r="H53" s="17">
        <f t="shared" si="1"/>
        <v>-4853.4400000000005</v>
      </c>
      <c r="J53" s="1"/>
    </row>
    <row r="54" spans="1:10" x14ac:dyDescent="0.25">
      <c r="A54" s="12">
        <v>12</v>
      </c>
      <c r="B54" s="12" t="s">
        <v>32</v>
      </c>
      <c r="C54" s="12">
        <v>6451</v>
      </c>
      <c r="D54" s="11" t="s">
        <v>41</v>
      </c>
      <c r="E54" s="10">
        <v>198325.05</v>
      </c>
      <c r="F54" s="10">
        <v>202756.82</v>
      </c>
      <c r="G54" s="10">
        <v>214000</v>
      </c>
      <c r="H54" s="17">
        <f t="shared" si="1"/>
        <v>11243.179999999993</v>
      </c>
      <c r="J54" s="1"/>
    </row>
    <row r="55" spans="1:10" x14ac:dyDescent="0.25">
      <c r="A55" s="12">
        <v>12</v>
      </c>
      <c r="B55" s="12" t="s">
        <v>32</v>
      </c>
      <c r="C55" s="12">
        <v>6453</v>
      </c>
      <c r="D55" s="11" t="s">
        <v>40</v>
      </c>
      <c r="E55" s="10">
        <v>230858.64</v>
      </c>
      <c r="F55" s="10">
        <v>236648.02</v>
      </c>
      <c r="G55" s="10">
        <v>268000</v>
      </c>
      <c r="H55" s="17">
        <f t="shared" si="1"/>
        <v>31351.98000000001</v>
      </c>
      <c r="J55" s="1"/>
    </row>
    <row r="56" spans="1:10" x14ac:dyDescent="0.25">
      <c r="A56" s="12">
        <v>12</v>
      </c>
      <c r="B56" s="12" t="s">
        <v>32</v>
      </c>
      <c r="C56" s="12">
        <v>6454</v>
      </c>
      <c r="D56" s="11" t="s">
        <v>39</v>
      </c>
      <c r="E56" s="10">
        <v>17181.79</v>
      </c>
      <c r="F56" s="10">
        <v>17352.060000000001</v>
      </c>
      <c r="G56" s="10">
        <v>18000</v>
      </c>
      <c r="H56" s="17">
        <f t="shared" si="1"/>
        <v>647.93999999999869</v>
      </c>
      <c r="J56" s="1"/>
    </row>
    <row r="57" spans="1:10" x14ac:dyDescent="0.25">
      <c r="A57" s="12">
        <v>12</v>
      </c>
      <c r="B57" s="12" t="s">
        <v>32</v>
      </c>
      <c r="C57" s="12">
        <v>6455</v>
      </c>
      <c r="D57" s="11" t="s">
        <v>38</v>
      </c>
      <c r="E57" s="10">
        <v>35363.379999999997</v>
      </c>
      <c r="F57" s="10">
        <v>36420.370000000003</v>
      </c>
      <c r="G57" s="10">
        <v>38000</v>
      </c>
      <c r="H57" s="17">
        <f t="shared" si="1"/>
        <v>1579.6299999999974</v>
      </c>
    </row>
    <row r="58" spans="1:10" ht="15" customHeight="1" x14ac:dyDescent="0.25">
      <c r="A58" s="12">
        <v>12</v>
      </c>
      <c r="B58" s="12" t="s">
        <v>32</v>
      </c>
      <c r="C58" s="12">
        <v>6457</v>
      </c>
      <c r="D58" s="11" t="s">
        <v>37</v>
      </c>
      <c r="E58" s="10">
        <v>368.16</v>
      </c>
      <c r="F58" s="10">
        <v>1069.24</v>
      </c>
      <c r="G58" s="10">
        <v>1000</v>
      </c>
      <c r="H58" s="17">
        <f t="shared" si="1"/>
        <v>-69.240000000000009</v>
      </c>
      <c r="J58" s="1"/>
    </row>
    <row r="59" spans="1:10" ht="15" customHeight="1" x14ac:dyDescent="0.25">
      <c r="A59" s="12">
        <v>12</v>
      </c>
      <c r="B59" s="12" t="s">
        <v>32</v>
      </c>
      <c r="C59" s="12">
        <v>6458</v>
      </c>
      <c r="D59" s="11" t="s">
        <v>36</v>
      </c>
      <c r="E59" s="10">
        <v>13782.92</v>
      </c>
      <c r="F59" s="10">
        <v>13323.4</v>
      </c>
      <c r="G59" s="10">
        <v>14700</v>
      </c>
      <c r="H59" s="17">
        <f t="shared" si="1"/>
        <v>1376.6000000000004</v>
      </c>
      <c r="J59" s="1"/>
    </row>
    <row r="60" spans="1:10" ht="15" customHeight="1" x14ac:dyDescent="0.25">
      <c r="A60" s="12">
        <v>12</v>
      </c>
      <c r="B60" s="12" t="s">
        <v>32</v>
      </c>
      <c r="C60" s="12">
        <v>64731</v>
      </c>
      <c r="D60" s="11" t="s">
        <v>35</v>
      </c>
      <c r="E60" s="10">
        <v>3947.51</v>
      </c>
      <c r="F60" s="10">
        <v>1301.52</v>
      </c>
      <c r="G60" s="10">
        <v>10000</v>
      </c>
      <c r="H60" s="17">
        <f t="shared" si="1"/>
        <v>8698.48</v>
      </c>
    </row>
    <row r="61" spans="1:10" x14ac:dyDescent="0.25">
      <c r="A61" s="12">
        <v>12</v>
      </c>
      <c r="B61" s="12" t="s">
        <v>32</v>
      </c>
      <c r="C61" s="12">
        <v>6475</v>
      </c>
      <c r="D61" s="11" t="s">
        <v>34</v>
      </c>
      <c r="E61" s="10">
        <v>7181.4</v>
      </c>
      <c r="F61" s="10">
        <v>7527.24</v>
      </c>
      <c r="G61" s="10">
        <v>7800</v>
      </c>
      <c r="H61" s="17">
        <f t="shared" si="1"/>
        <v>272.76000000000022</v>
      </c>
    </row>
    <row r="62" spans="1:10" x14ac:dyDescent="0.25">
      <c r="A62" s="12">
        <v>12</v>
      </c>
      <c r="B62" s="12" t="s">
        <v>32</v>
      </c>
      <c r="C62" s="12">
        <v>6478</v>
      </c>
      <c r="D62" s="11" t="s">
        <v>33</v>
      </c>
      <c r="E62" s="10">
        <v>73.58</v>
      </c>
      <c r="F62" s="10">
        <v>0</v>
      </c>
      <c r="G62" s="10">
        <v>500</v>
      </c>
      <c r="H62" s="17">
        <f t="shared" si="1"/>
        <v>500</v>
      </c>
    </row>
    <row r="63" spans="1:10" x14ac:dyDescent="0.25">
      <c r="A63" s="12">
        <v>12</v>
      </c>
      <c r="B63" s="12" t="s">
        <v>32</v>
      </c>
      <c r="C63" s="12">
        <v>6488</v>
      </c>
      <c r="D63" s="11" t="s">
        <v>31</v>
      </c>
      <c r="E63" s="10">
        <v>3620.19</v>
      </c>
      <c r="F63" s="10">
        <v>3658.14</v>
      </c>
      <c r="G63" s="10">
        <v>3700</v>
      </c>
      <c r="H63" s="17">
        <f t="shared" si="1"/>
        <v>41.860000000000127</v>
      </c>
    </row>
    <row r="64" spans="1:10" x14ac:dyDescent="0.25">
      <c r="A64" s="12">
        <v>14</v>
      </c>
      <c r="B64" s="12" t="s">
        <v>30</v>
      </c>
      <c r="C64" s="12">
        <v>73925</v>
      </c>
      <c r="D64" s="11" t="s">
        <v>29</v>
      </c>
      <c r="E64" s="10">
        <v>27158</v>
      </c>
      <c r="F64" s="10">
        <v>55840</v>
      </c>
      <c r="G64" s="10">
        <v>60000</v>
      </c>
      <c r="H64" s="17">
        <f t="shared" si="1"/>
        <v>4160</v>
      </c>
    </row>
    <row r="65" spans="1:10" x14ac:dyDescent="0.25">
      <c r="A65" s="12">
        <v>65</v>
      </c>
      <c r="B65" s="12" t="s">
        <v>14</v>
      </c>
      <c r="C65" s="12">
        <v>6531</v>
      </c>
      <c r="D65" s="11" t="s">
        <v>28</v>
      </c>
      <c r="E65" s="10">
        <v>105374.89</v>
      </c>
      <c r="F65" s="10">
        <v>105762.21</v>
      </c>
      <c r="G65" s="10">
        <v>105500</v>
      </c>
      <c r="H65" s="17">
        <f t="shared" si="1"/>
        <v>-262.2100000000064</v>
      </c>
      <c r="J65" s="1"/>
    </row>
    <row r="66" spans="1:10" x14ac:dyDescent="0.25">
      <c r="A66" s="12">
        <v>65</v>
      </c>
      <c r="B66" s="12" t="s">
        <v>14</v>
      </c>
      <c r="C66" s="12">
        <v>6532</v>
      </c>
      <c r="D66" s="11" t="s">
        <v>27</v>
      </c>
      <c r="E66" s="10">
        <v>0</v>
      </c>
      <c r="F66" s="10">
        <v>0</v>
      </c>
      <c r="G66" s="10">
        <v>1000</v>
      </c>
      <c r="H66" s="17">
        <f t="shared" ref="H66:H85" si="2">G66-F66</f>
        <v>1000</v>
      </c>
    </row>
    <row r="67" spans="1:10" x14ac:dyDescent="0.25">
      <c r="A67" s="12">
        <v>65</v>
      </c>
      <c r="B67" s="12" t="s">
        <v>14</v>
      </c>
      <c r="C67" s="12">
        <v>6533</v>
      </c>
      <c r="D67" s="11" t="s">
        <v>26</v>
      </c>
      <c r="E67" s="10">
        <v>4494.78</v>
      </c>
      <c r="F67" s="10">
        <v>7171.87</v>
      </c>
      <c r="G67" s="10">
        <v>8500</v>
      </c>
      <c r="H67" s="17">
        <f t="shared" si="2"/>
        <v>1328.13</v>
      </c>
      <c r="J67" s="1"/>
    </row>
    <row r="68" spans="1:10" x14ac:dyDescent="0.25">
      <c r="A68" s="12">
        <v>65</v>
      </c>
      <c r="B68" s="12" t="s">
        <v>14</v>
      </c>
      <c r="C68" s="12">
        <v>6534</v>
      </c>
      <c r="D68" s="11" t="s">
        <v>25</v>
      </c>
      <c r="E68" s="10">
        <v>8148.93</v>
      </c>
      <c r="F68" s="10">
        <v>7570</v>
      </c>
      <c r="G68" s="10">
        <v>8500</v>
      </c>
      <c r="H68" s="17">
        <f t="shared" si="2"/>
        <v>930</v>
      </c>
      <c r="J68" s="1"/>
    </row>
    <row r="69" spans="1:10" x14ac:dyDescent="0.25">
      <c r="A69" s="12">
        <v>65</v>
      </c>
      <c r="B69" s="12" t="s">
        <v>14</v>
      </c>
      <c r="C69" s="12">
        <v>6535</v>
      </c>
      <c r="D69" s="11" t="s">
        <v>24</v>
      </c>
      <c r="E69" s="10">
        <v>1140</v>
      </c>
      <c r="F69" s="10">
        <v>1344</v>
      </c>
      <c r="G69" s="10">
        <v>1400</v>
      </c>
      <c r="H69" s="17">
        <f t="shared" si="2"/>
        <v>56</v>
      </c>
    </row>
    <row r="70" spans="1:10" x14ac:dyDescent="0.25">
      <c r="A70" s="12">
        <v>65</v>
      </c>
      <c r="B70" s="12" t="s">
        <v>14</v>
      </c>
      <c r="C70" s="12">
        <v>6541</v>
      </c>
      <c r="D70" s="11" t="s">
        <v>23</v>
      </c>
      <c r="E70" s="10">
        <v>471.51</v>
      </c>
      <c r="F70" s="10">
        <v>0</v>
      </c>
      <c r="G70" s="10">
        <v>3395</v>
      </c>
      <c r="H70" s="17">
        <f t="shared" si="2"/>
        <v>3395</v>
      </c>
    </row>
    <row r="71" spans="1:10" x14ac:dyDescent="0.25">
      <c r="A71" s="12">
        <v>65</v>
      </c>
      <c r="B71" s="12" t="s">
        <v>14</v>
      </c>
      <c r="C71" s="12">
        <v>6553</v>
      </c>
      <c r="D71" s="11" t="s">
        <v>22</v>
      </c>
      <c r="E71" s="10">
        <v>198</v>
      </c>
      <c r="F71" s="10">
        <v>199</v>
      </c>
      <c r="G71" s="10">
        <v>200</v>
      </c>
      <c r="H71" s="17">
        <f t="shared" si="2"/>
        <v>1</v>
      </c>
      <c r="J71" s="1"/>
    </row>
    <row r="72" spans="1:10" x14ac:dyDescent="0.25">
      <c r="A72" s="12">
        <v>65</v>
      </c>
      <c r="B72" s="12" t="s">
        <v>14</v>
      </c>
      <c r="C72" s="12">
        <v>6554</v>
      </c>
      <c r="D72" s="11" t="s">
        <v>21</v>
      </c>
      <c r="E72" s="10"/>
      <c r="F72" s="10"/>
      <c r="G72" s="10"/>
      <c r="H72" s="17">
        <f t="shared" si="2"/>
        <v>0</v>
      </c>
    </row>
    <row r="73" spans="1:10" x14ac:dyDescent="0.25">
      <c r="A73" s="12">
        <v>65</v>
      </c>
      <c r="B73" s="12" t="s">
        <v>14</v>
      </c>
      <c r="C73" s="12">
        <v>6556</v>
      </c>
      <c r="D73" s="11" t="s">
        <v>20</v>
      </c>
      <c r="E73" s="10">
        <v>351</v>
      </c>
      <c r="F73" s="10">
        <v>773.86</v>
      </c>
      <c r="G73" s="10">
        <v>150</v>
      </c>
      <c r="H73" s="17">
        <f t="shared" si="2"/>
        <v>-623.86</v>
      </c>
    </row>
    <row r="74" spans="1:10" x14ac:dyDescent="0.25">
      <c r="A74" s="12">
        <v>65</v>
      </c>
      <c r="B74" s="12" t="s">
        <v>14</v>
      </c>
      <c r="C74" s="12">
        <v>657341</v>
      </c>
      <c r="D74" s="11" t="s">
        <v>19</v>
      </c>
      <c r="E74" s="10">
        <v>0</v>
      </c>
      <c r="F74" s="10">
        <v>0</v>
      </c>
      <c r="G74" s="10">
        <v>18250</v>
      </c>
      <c r="H74" s="17">
        <f t="shared" si="2"/>
        <v>18250</v>
      </c>
      <c r="J74" s="1"/>
    </row>
    <row r="75" spans="1:10" x14ac:dyDescent="0.25">
      <c r="A75" s="12">
        <v>65</v>
      </c>
      <c r="B75" s="12" t="s">
        <v>14</v>
      </c>
      <c r="C75" s="12">
        <v>657348</v>
      </c>
      <c r="D75" s="11" t="s">
        <v>18</v>
      </c>
      <c r="E75" s="10">
        <v>2810</v>
      </c>
      <c r="F75" s="10">
        <v>1220</v>
      </c>
      <c r="G75" s="10">
        <v>1160</v>
      </c>
      <c r="H75" s="17">
        <f t="shared" si="2"/>
        <v>-60</v>
      </c>
    </row>
    <row r="76" spans="1:10" x14ac:dyDescent="0.25">
      <c r="A76" s="12">
        <v>65</v>
      </c>
      <c r="B76" s="12" t="s">
        <v>14</v>
      </c>
      <c r="C76" s="12">
        <v>657361</v>
      </c>
      <c r="D76" s="11" t="s">
        <v>17</v>
      </c>
      <c r="E76" s="10"/>
      <c r="F76" s="10"/>
      <c r="G76" s="10"/>
      <c r="H76" s="17">
        <f t="shared" si="2"/>
        <v>0</v>
      </c>
    </row>
    <row r="77" spans="1:10" x14ac:dyDescent="0.25">
      <c r="A77" s="12">
        <v>65</v>
      </c>
      <c r="B77" s="12" t="s">
        <v>14</v>
      </c>
      <c r="C77" s="12">
        <v>657362</v>
      </c>
      <c r="D77" s="11" t="s">
        <v>16</v>
      </c>
      <c r="E77" s="10">
        <v>2000</v>
      </c>
      <c r="F77" s="10">
        <v>4500</v>
      </c>
      <c r="G77" s="10">
        <v>6000</v>
      </c>
      <c r="H77" s="17">
        <f t="shared" si="2"/>
        <v>1500</v>
      </c>
    </row>
    <row r="78" spans="1:10" x14ac:dyDescent="0.25">
      <c r="A78" s="12">
        <v>65</v>
      </c>
      <c r="B78" s="12" t="s">
        <v>14</v>
      </c>
      <c r="C78" s="12">
        <v>6574</v>
      </c>
      <c r="D78" s="11" t="s">
        <v>15</v>
      </c>
      <c r="E78" s="10">
        <v>66270</v>
      </c>
      <c r="F78" s="10">
        <v>56120</v>
      </c>
      <c r="G78" s="10">
        <v>63420</v>
      </c>
      <c r="H78" s="17">
        <f t="shared" si="2"/>
        <v>7300</v>
      </c>
    </row>
    <row r="79" spans="1:10" x14ac:dyDescent="0.25">
      <c r="A79" s="12">
        <v>65</v>
      </c>
      <c r="B79" s="12" t="s">
        <v>14</v>
      </c>
      <c r="C79" s="12">
        <v>658</v>
      </c>
      <c r="D79" s="11" t="s">
        <v>13</v>
      </c>
      <c r="E79" s="10">
        <v>514.1</v>
      </c>
      <c r="F79" s="10">
        <v>0</v>
      </c>
      <c r="G79" s="10">
        <v>0</v>
      </c>
      <c r="H79" s="17">
        <f t="shared" si="2"/>
        <v>0</v>
      </c>
    </row>
    <row r="80" spans="1:10" x14ac:dyDescent="0.25">
      <c r="A80" s="12">
        <v>66</v>
      </c>
      <c r="B80" s="12" t="s">
        <v>11</v>
      </c>
      <c r="C80" s="12">
        <v>66111</v>
      </c>
      <c r="D80" s="11" t="s">
        <v>12</v>
      </c>
      <c r="E80" s="10">
        <v>115482.43</v>
      </c>
      <c r="F80" s="10">
        <v>119517.91</v>
      </c>
      <c r="G80" s="10">
        <v>112600</v>
      </c>
      <c r="H80" s="17">
        <f t="shared" si="2"/>
        <v>-6917.9100000000035</v>
      </c>
    </row>
    <row r="81" spans="1:11" x14ac:dyDescent="0.25">
      <c r="A81" s="12">
        <v>66</v>
      </c>
      <c r="B81" s="12" t="s">
        <v>11</v>
      </c>
      <c r="C81" s="12">
        <v>66112</v>
      </c>
      <c r="D81" s="11" t="s">
        <v>10</v>
      </c>
      <c r="E81" s="10">
        <v>0</v>
      </c>
      <c r="F81" s="10">
        <v>21948.21</v>
      </c>
      <c r="G81" s="10">
        <v>-1040</v>
      </c>
      <c r="H81" s="17">
        <f t="shared" si="2"/>
        <v>-22988.21</v>
      </c>
    </row>
    <row r="82" spans="1:11" x14ac:dyDescent="0.25">
      <c r="A82" s="12">
        <v>67</v>
      </c>
      <c r="B82" s="12" t="s">
        <v>8</v>
      </c>
      <c r="C82" s="12">
        <v>6718</v>
      </c>
      <c r="D82" s="11" t="s">
        <v>9</v>
      </c>
      <c r="E82" s="10">
        <v>0</v>
      </c>
      <c r="F82" s="10">
        <v>0</v>
      </c>
      <c r="G82" s="10">
        <v>17000</v>
      </c>
      <c r="H82" s="17">
        <f t="shared" si="2"/>
        <v>17000</v>
      </c>
    </row>
    <row r="83" spans="1:11" ht="15" customHeight="1" x14ac:dyDescent="0.25">
      <c r="A83" s="12">
        <v>67</v>
      </c>
      <c r="B83" s="12" t="s">
        <v>8</v>
      </c>
      <c r="C83" s="12">
        <v>673</v>
      </c>
      <c r="D83" s="11" t="s">
        <v>7</v>
      </c>
      <c r="E83" s="10">
        <v>0</v>
      </c>
      <c r="F83" s="10">
        <v>0</v>
      </c>
      <c r="G83" s="10">
        <v>0</v>
      </c>
      <c r="H83" s="17">
        <f t="shared" si="2"/>
        <v>0</v>
      </c>
      <c r="J83" s="1"/>
    </row>
    <row r="84" spans="1:11" x14ac:dyDescent="0.25">
      <c r="A84" s="12">
        <v>22</v>
      </c>
      <c r="B84" s="12" t="s">
        <v>6</v>
      </c>
      <c r="C84" s="12">
        <v>22</v>
      </c>
      <c r="D84" s="11" t="s">
        <v>5</v>
      </c>
      <c r="E84" s="10">
        <v>0</v>
      </c>
      <c r="F84" s="10">
        <v>0</v>
      </c>
      <c r="G84" s="10">
        <v>0</v>
      </c>
      <c r="H84" s="17">
        <f t="shared" si="2"/>
        <v>0</v>
      </c>
    </row>
    <row r="85" spans="1:11" x14ac:dyDescent="0.25">
      <c r="A85" s="19" t="s">
        <v>4</v>
      </c>
      <c r="B85" s="20"/>
      <c r="C85" s="20"/>
      <c r="D85" s="21"/>
      <c r="E85" s="9">
        <f>SUM(E2:E84)</f>
        <v>2991280.6499999994</v>
      </c>
      <c r="F85" s="9">
        <f>SUM(F2:F84)</f>
        <v>3093749.6500000004</v>
      </c>
      <c r="G85" s="8">
        <f>SUM(G2:G84)</f>
        <v>3405705</v>
      </c>
      <c r="H85" s="18">
        <f t="shared" si="2"/>
        <v>311955.34999999963</v>
      </c>
    </row>
    <row r="86" spans="1:11" x14ac:dyDescent="0.25">
      <c r="A86" s="7">
        <v>23</v>
      </c>
      <c r="B86" s="7" t="s">
        <v>3</v>
      </c>
      <c r="C86" s="7">
        <v>23</v>
      </c>
      <c r="D86" s="6" t="s">
        <v>3</v>
      </c>
      <c r="E86" s="5">
        <v>0</v>
      </c>
      <c r="F86" s="5">
        <v>0</v>
      </c>
      <c r="G86" s="5">
        <v>296270</v>
      </c>
      <c r="H86" s="3"/>
    </row>
    <row r="87" spans="1:11" x14ac:dyDescent="0.25">
      <c r="A87" s="7">
        <v>42</v>
      </c>
      <c r="B87" s="7" t="s">
        <v>2</v>
      </c>
      <c r="C87" s="7">
        <v>6811</v>
      </c>
      <c r="D87" s="6" t="s">
        <v>1</v>
      </c>
      <c r="E87" s="5">
        <v>126494.08</v>
      </c>
      <c r="F87" s="5">
        <v>152893.29999999999</v>
      </c>
      <c r="G87" s="5">
        <v>168706</v>
      </c>
      <c r="H87" s="3"/>
    </row>
    <row r="88" spans="1:11" x14ac:dyDescent="0.25">
      <c r="A88" s="22" t="s">
        <v>0</v>
      </c>
      <c r="B88" s="22"/>
      <c r="C88" s="22"/>
      <c r="D88" s="22"/>
      <c r="E88" s="4"/>
      <c r="F88" s="4"/>
      <c r="G88" s="4">
        <f>G85+G86+G87</f>
        <v>3870681</v>
      </c>
      <c r="H88" s="3"/>
      <c r="J88" s="1"/>
    </row>
    <row r="89" spans="1:11" x14ac:dyDescent="0.25">
      <c r="E89" s="2"/>
      <c r="F89" s="2"/>
      <c r="G89" s="2"/>
    </row>
    <row r="90" spans="1:11" x14ac:dyDescent="0.25">
      <c r="H90" s="1"/>
    </row>
    <row r="91" spans="1:11" x14ac:dyDescent="0.25">
      <c r="A91" s="34"/>
      <c r="C91" s="23" t="s">
        <v>110</v>
      </c>
      <c r="D91" s="23" t="s">
        <v>108</v>
      </c>
      <c r="E91" s="23" t="s">
        <v>103</v>
      </c>
      <c r="F91" s="23" t="s">
        <v>95</v>
      </c>
      <c r="G91" s="23" t="s">
        <v>106</v>
      </c>
      <c r="H91" s="23" t="s">
        <v>107</v>
      </c>
      <c r="J91" s="1"/>
    </row>
    <row r="92" spans="1:11" x14ac:dyDescent="0.25">
      <c r="C92" s="17">
        <f>6000</f>
        <v>6000</v>
      </c>
      <c r="D92" s="24" t="s">
        <v>102</v>
      </c>
      <c r="E92" s="26">
        <f>COUNTIFS(H2:H84,"&gt;=5000")</f>
        <v>19</v>
      </c>
      <c r="F92" s="5">
        <f>SUMIFS(F2:F84,H2:H84,"&gt;=5000")</f>
        <v>1684279.7300000002</v>
      </c>
      <c r="G92" s="5">
        <f>SUMIFS(G2:G84,H2:H84,"&gt;=5000")</f>
        <v>2006030</v>
      </c>
      <c r="H92" s="25">
        <f>G92-F92</f>
        <v>321750.26999999979</v>
      </c>
    </row>
    <row r="93" spans="1:11" x14ac:dyDescent="0.25">
      <c r="C93" s="17">
        <v>2500</v>
      </c>
      <c r="D93" s="24" t="s">
        <v>104</v>
      </c>
      <c r="E93" s="26">
        <f>COUNTIFS(H2:H84,"&lt;5000",H2:H84,"&gt;0")</f>
        <v>36</v>
      </c>
      <c r="F93" s="5">
        <f>SUMIFS(F2:F84,H2:H84,"&lt;5000",H2:H84,"&gt;0")</f>
        <v>438462.57999999996</v>
      </c>
      <c r="G93" s="5">
        <f>SUMIFS(G2:G84,H2:H84,"&lt;5000",H2:H84,"&gt;0")</f>
        <v>481725</v>
      </c>
      <c r="H93" s="25">
        <f t="shared" ref="H93:H94" si="3">G93-F93</f>
        <v>43262.420000000042</v>
      </c>
    </row>
    <row r="94" spans="1:11" x14ac:dyDescent="0.25">
      <c r="C94" s="17">
        <v>-1000</v>
      </c>
      <c r="D94" s="27" t="s">
        <v>105</v>
      </c>
      <c r="E94" s="28">
        <f>COUNTIFS(H2:H84,"&lt;0")</f>
        <v>20</v>
      </c>
      <c r="F94" s="29">
        <f>SUMIFS(F2:F84,H2:H84,"&lt;0")</f>
        <v>971007.33999999985</v>
      </c>
      <c r="G94" s="29">
        <f>SUMIFS(G2:G84,H2:H84,"&lt;0")</f>
        <v>917950</v>
      </c>
      <c r="H94" s="30">
        <f t="shared" si="3"/>
        <v>-53057.339999999851</v>
      </c>
      <c r="K94" s="1"/>
    </row>
    <row r="95" spans="1:11" x14ac:dyDescent="0.25">
      <c r="C95" s="35"/>
      <c r="D95" s="32" t="s">
        <v>109</v>
      </c>
      <c r="E95" s="33">
        <f>SUM(E92:E94)</f>
        <v>75</v>
      </c>
      <c r="F95" s="31">
        <f>SUM(F92:F94)</f>
        <v>3093749.65</v>
      </c>
      <c r="G95" s="31">
        <f t="shared" ref="G95:H95" si="4">SUM(G92:G94)</f>
        <v>3405705</v>
      </c>
      <c r="H95" s="18">
        <f t="shared" si="4"/>
        <v>311955.34999999998</v>
      </c>
      <c r="K95" s="1"/>
    </row>
  </sheetData>
  <mergeCells count="2">
    <mergeCell ref="A85:D85"/>
    <mergeCell ref="A88:D88"/>
  </mergeCells>
  <conditionalFormatting sqref="H2:H84">
    <cfRule type="iconSet" priority="4">
      <iconSet reverse="1">
        <cfvo type="percent" val="0"/>
        <cfvo type="num" val="0" gte="0"/>
        <cfvo type="num" val="5000"/>
      </iconSet>
    </cfRule>
  </conditionalFormatting>
  <conditionalFormatting sqref="C92:C94">
    <cfRule type="iconSet" priority="1">
      <iconSet showValue="0" reverse="1">
        <cfvo type="percent" val="0"/>
        <cfvo type="num" val="0" gte="0"/>
        <cfvo type="num" val="5000"/>
      </iconSet>
    </cfRule>
  </conditionalFormatting>
  <pageMargins left="0.23622047244094491" right="0.23622047244094491" top="1.0236220472440944" bottom="1.0236220472440944" header="0.74803149606299213" footer="0.74803149606299213"/>
  <pageSetup paperSize="9" scale="72" fitToHeight="0" pageOrder="overThenDown" orientation="landscape" r:id="rId1"/>
  <headerFooter alignWithMargins="0">
    <oddHeader>&amp;L&amp;F&amp;R&amp;P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Dépenses de fonctionnement</vt:lpstr>
      <vt:lpstr>'Dépenses de fonctionnement'!Impression_des_titres</vt:lpstr>
      <vt:lpstr>'Dépenses de fonctionnement'!Zone_d_impression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cp:lastPrinted>2016-05-29T21:22:52Z</cp:lastPrinted>
  <dcterms:created xsi:type="dcterms:W3CDTF">2016-05-29T18:40:40Z</dcterms:created>
  <dcterms:modified xsi:type="dcterms:W3CDTF">2016-05-29T21:23:37Z</dcterms:modified>
</cp:coreProperties>
</file>